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<sst xmlns="http://schemas.openxmlformats.org/spreadsheetml/2006/main" count="147" uniqueCount="140">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</sst>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11" fillId="0" borderId="28" xfId="57" applyFont="1" applyBorder="1" applyAlignment="1" applyProtection="1">
      <alignment horizontal="center" vertical="top"/>
      <protection/>
    </xf>
    <xf numFmtId="0" fontId="11" fillId="0" borderId="29" xfId="57" applyFont="1" applyBorder="1" applyAlignment="1" applyProtection="1">
      <alignment horizontal="center" vertical="top"/>
      <protection/>
    </xf>
    <xf numFmtId="0" fontId="11" fillId="0" borderId="30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47" fillId="0" borderId="0" xfId="53" applyAlignment="1" applyProtection="1">
      <alignment horizontal="left" vertical="center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31" xfId="57" applyNumberFormat="1" applyFont="1" applyBorder="1" applyAlignment="1" applyProtection="1">
      <alignment horizontal="left" vertical="center"/>
      <protection locked="0"/>
    </xf>
    <xf numFmtId="49" fontId="4" fillId="0" borderId="32" xfId="57" applyNumberFormat="1" applyFont="1" applyBorder="1" applyAlignment="1" applyProtection="1">
      <alignment horizontal="left" vertical="center"/>
      <protection locked="0"/>
    </xf>
    <xf numFmtId="49" fontId="4" fillId="0" borderId="33" xfId="57" applyNumberFormat="1" applyFont="1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 indent="2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0" fillId="0" borderId="0" xfId="57" applyAlignment="1" applyProtection="1">
      <alignment horizontal="left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andard_UKV_Pos.Nr_DTAG_Entwurf_Update_05-03-01_neu1_RRI" xfId="64"/>
    <cellStyle name="Style 1" xfId="65"/>
    <cellStyle name="Style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-sk-filesrv2\MT%20CFO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5" zoomScaleNormal="75" zoomScalePageLayoutView="0" workbookViewId="0" topLeftCell="A7">
      <selection activeCell="C18" sqref="C18:G19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92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88" t="s">
        <v>139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92">
        <v>5168660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90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2021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100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2021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7992719</v>
      </c>
      <c r="D11" s="15">
        <f>D12+D18+D19</f>
        <v>8437778</v>
      </c>
      <c r="E11" s="15">
        <f>IF(C11&lt;=0,0,D11/C11*100)</f>
        <v>105.56830535391022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7926778</v>
      </c>
      <c r="D12" s="15">
        <f>SUM(D13:D14)</f>
        <v>8378263</v>
      </c>
      <c r="E12" s="15">
        <f aca="true" t="shared" si="0" ref="E12:E49">IF(C12&lt;=0,0,D12/C12*100)</f>
        <v>105.69569376107164</v>
      </c>
      <c r="G12" s="36"/>
    </row>
    <row r="13" spans="1:7" ht="14.25" thickBot="1" thickTop="1">
      <c r="A13" s="13" t="s">
        <v>45</v>
      </c>
      <c r="B13" s="22" t="s">
        <v>12</v>
      </c>
      <c r="C13" s="17">
        <v>7632963</v>
      </c>
      <c r="D13" s="17">
        <v>7980867</v>
      </c>
      <c r="E13" s="16">
        <f t="shared" si="0"/>
        <v>104.55791545170598</v>
      </c>
      <c r="G13" s="36"/>
    </row>
    <row r="14" spans="1:7" ht="14.25" thickBot="1" thickTop="1">
      <c r="A14" s="13" t="s">
        <v>46</v>
      </c>
      <c r="B14" s="22" t="s">
        <v>13</v>
      </c>
      <c r="C14" s="17">
        <v>293815</v>
      </c>
      <c r="D14" s="17">
        <v>397396</v>
      </c>
      <c r="E14" s="16">
        <f t="shared" si="0"/>
        <v>135.253816176846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65941</v>
      </c>
      <c r="D19" s="17">
        <v>59515</v>
      </c>
      <c r="E19" s="16">
        <f t="shared" si="0"/>
        <v>90.2549248570692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6660675</v>
      </c>
      <c r="D20" s="15">
        <f>SUM(D21:D31)</f>
        <v>6730459</v>
      </c>
      <c r="E20" s="15">
        <f t="shared" si="0"/>
        <v>101.04770162183263</v>
      </c>
      <c r="G20" s="36"/>
    </row>
    <row r="21" spans="1:7" ht="14.25" thickBot="1" thickTop="1">
      <c r="A21" s="13">
        <v>9</v>
      </c>
      <c r="B21" s="23" t="s">
        <v>48</v>
      </c>
      <c r="C21" s="17">
        <v>1379661</v>
      </c>
      <c r="D21" s="17">
        <v>1306453</v>
      </c>
      <c r="E21" s="16">
        <f t="shared" si="0"/>
        <v>94.69376897658192</v>
      </c>
      <c r="G21" s="36"/>
    </row>
    <row r="22" spans="1:7" ht="14.25" thickBot="1" thickTop="1">
      <c r="A22" s="13">
        <v>10</v>
      </c>
      <c r="B22" s="23" t="s">
        <v>64</v>
      </c>
      <c r="C22" s="17">
        <v>195361</v>
      </c>
      <c r="D22" s="17">
        <v>180911</v>
      </c>
      <c r="E22" s="16">
        <f t="shared" si="0"/>
        <v>92.60343671459503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1585633</v>
      </c>
      <c r="D24" s="17">
        <v>1838937</v>
      </c>
      <c r="E24" s="16">
        <f t="shared" si="0"/>
        <v>115.97494502195653</v>
      </c>
      <c r="G24" s="36"/>
    </row>
    <row r="25" spans="1:7" ht="14.25" thickBot="1" thickTop="1">
      <c r="A25" s="13">
        <v>13</v>
      </c>
      <c r="B25" s="23" t="s">
        <v>67</v>
      </c>
      <c r="C25" s="17">
        <v>519388</v>
      </c>
      <c r="D25" s="17">
        <v>489633</v>
      </c>
      <c r="E25" s="16">
        <f t="shared" si="0"/>
        <v>94.27114219042411</v>
      </c>
      <c r="G25" s="36"/>
    </row>
    <row r="26" spans="1:7" ht="14.25" thickBot="1" thickTop="1">
      <c r="A26" s="13">
        <v>14</v>
      </c>
      <c r="B26" s="23" t="s">
        <v>2</v>
      </c>
      <c r="C26" s="17">
        <v>759788</v>
      </c>
      <c r="D26" s="17">
        <v>753362</v>
      </c>
      <c r="E26" s="16">
        <f t="shared" si="0"/>
        <v>99.15423776105966</v>
      </c>
      <c r="G26" s="36"/>
    </row>
    <row r="27" spans="1:7" ht="14.25" thickBot="1" thickTop="1">
      <c r="A27" s="13">
        <v>15</v>
      </c>
      <c r="B27" s="22" t="s">
        <v>68</v>
      </c>
      <c r="C27" s="17">
        <v>2068153</v>
      </c>
      <c r="D27" s="17">
        <v>1984302</v>
      </c>
      <c r="E27" s="16">
        <f t="shared" si="0"/>
        <v>95.94560943992055</v>
      </c>
      <c r="G27" s="36"/>
    </row>
    <row r="28" spans="1:7" ht="14.25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126779</v>
      </c>
      <c r="D29" s="17">
        <v>144347</v>
      </c>
      <c r="E29" s="16">
        <f t="shared" si="0"/>
        <v>113.85718454949163</v>
      </c>
      <c r="G29" s="36"/>
    </row>
    <row r="30" spans="1:7" ht="14.25" thickBot="1" thickTop="1">
      <c r="A30" s="13">
        <v>18</v>
      </c>
      <c r="B30" s="23" t="s">
        <v>49</v>
      </c>
      <c r="C30" s="17">
        <v>12729</v>
      </c>
      <c r="D30" s="17">
        <v>28303</v>
      </c>
      <c r="E30" s="16">
        <f t="shared" si="0"/>
        <v>222.3505381412523</v>
      </c>
      <c r="G30" s="36"/>
    </row>
    <row r="31" spans="1:7" ht="14.25" thickBot="1" thickTop="1">
      <c r="A31" s="13">
        <v>19</v>
      </c>
      <c r="B31" s="22" t="s">
        <v>71</v>
      </c>
      <c r="C31" s="17">
        <v>13183</v>
      </c>
      <c r="D31" s="17">
        <v>4211</v>
      </c>
      <c r="E31" s="16">
        <f t="shared" si="0"/>
        <v>31.942653417279832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1332044</v>
      </c>
      <c r="D32" s="19">
        <f>D11-D20-D16+D17</f>
        <v>1707319</v>
      </c>
      <c r="E32" s="19">
        <f t="shared" si="0"/>
        <v>128.17286816351412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21739</v>
      </c>
      <c r="D33" s="19">
        <f>D34+D35+D36</f>
        <v>63676</v>
      </c>
      <c r="E33" s="15">
        <f t="shared" si="0"/>
        <v>292.91135746814484</v>
      </c>
      <c r="G33" s="36"/>
    </row>
    <row r="34" spans="1:7" ht="14.25" thickBot="1" thickTop="1">
      <c r="A34" s="13" t="s">
        <v>79</v>
      </c>
      <c r="B34" s="22" t="s">
        <v>50</v>
      </c>
      <c r="C34" s="17">
        <v>21739</v>
      </c>
      <c r="D34" s="17">
        <v>63676</v>
      </c>
      <c r="E34" s="16">
        <f t="shared" si="0"/>
        <v>292.91135746814484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51454</v>
      </c>
      <c r="D37" s="15">
        <f>D38+D39+D40</f>
        <v>34980</v>
      </c>
      <c r="E37" s="15">
        <f t="shared" si="0"/>
        <v>67.98305282388154</v>
      </c>
      <c r="G37" s="36"/>
    </row>
    <row r="38" spans="1:7" ht="14.25" thickBot="1" thickTop="1">
      <c r="A38" s="13" t="s">
        <v>82</v>
      </c>
      <c r="B38" s="22" t="s">
        <v>52</v>
      </c>
      <c r="C38" s="17">
        <v>45767</v>
      </c>
      <c r="D38" s="17">
        <v>34980</v>
      </c>
      <c r="E38" s="16">
        <f t="shared" si="0"/>
        <v>76.43061594598728</v>
      </c>
      <c r="G38" s="36"/>
    </row>
    <row r="39" spans="1:7" ht="14.25" thickBot="1" thickTop="1">
      <c r="A39" s="13" t="s">
        <v>83</v>
      </c>
      <c r="B39" s="22" t="s">
        <v>53</v>
      </c>
      <c r="C39" s="17">
        <v>5687</v>
      </c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1302329</v>
      </c>
      <c r="D41" s="15">
        <f>D32+D33-D37</f>
        <v>1736015</v>
      </c>
      <c r="E41" s="15">
        <f t="shared" si="0"/>
        <v>133.30080187110937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1302329</v>
      </c>
      <c r="D43" s="15">
        <f>D41+D42</f>
        <v>1736015</v>
      </c>
      <c r="E43" s="15">
        <f t="shared" si="0"/>
        <v>133.30080187110937</v>
      </c>
    </row>
    <row r="44" spans="1:5" ht="14.25" thickBot="1" thickTop="1">
      <c r="A44" s="13">
        <v>26</v>
      </c>
      <c r="B44" s="23" t="s">
        <v>5</v>
      </c>
      <c r="C44" s="17">
        <v>157323</v>
      </c>
      <c r="D44" s="17">
        <v>204430</v>
      </c>
      <c r="E44" s="16">
        <f t="shared" si="0"/>
        <v>129.9428564164172</v>
      </c>
    </row>
    <row r="45" spans="1:5" ht="14.25" thickBot="1" thickTop="1">
      <c r="A45" s="13">
        <v>27</v>
      </c>
      <c r="B45" s="24" t="s">
        <v>18</v>
      </c>
      <c r="C45" s="15">
        <f>C43-C44</f>
        <v>1145006</v>
      </c>
      <c r="D45" s="15">
        <f>D43-D44</f>
        <v>1531585</v>
      </c>
      <c r="E45" s="15">
        <f t="shared" si="0"/>
        <v>133.76218115887602</v>
      </c>
    </row>
    <row r="46" spans="1:5" ht="14.25" thickBot="1" thickTop="1">
      <c r="A46" s="13">
        <v>28</v>
      </c>
      <c r="B46" s="25" t="s">
        <v>6</v>
      </c>
      <c r="C46" s="17">
        <v>496169</v>
      </c>
      <c r="D46" s="17">
        <v>663687</v>
      </c>
      <c r="E46" s="16">
        <f t="shared" si="0"/>
        <v>133.7622866402375</v>
      </c>
    </row>
    <row r="47" spans="1:5" ht="27" thickBot="1" thickTop="1">
      <c r="A47" s="13">
        <v>29</v>
      </c>
      <c r="B47" s="24" t="s">
        <v>76</v>
      </c>
      <c r="C47" s="15">
        <f>C45-C46</f>
        <v>648837</v>
      </c>
      <c r="D47" s="15">
        <f>D45-D46</f>
        <v>867898</v>
      </c>
      <c r="E47" s="15">
        <f t="shared" si="0"/>
        <v>133.76210049673494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1145006</v>
      </c>
      <c r="D49" s="15">
        <f>D45+D48</f>
        <v>1531585</v>
      </c>
      <c r="E49" s="15">
        <f t="shared" si="0"/>
        <v>133.76218115887602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75" zoomScaleNormal="7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104</v>
      </c>
      <c r="E3" s="29">
        <f>'ФИ-Почетна'!$C$23</f>
        <v>2021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31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7992719</v>
      </c>
      <c r="D11" s="15">
        <f>'Биланс на успех - природа'!D11</f>
        <v>8437778</v>
      </c>
      <c r="E11" s="15">
        <f>'Биланс на успех - природа'!E11</f>
        <v>105.56830535391022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7926778</v>
      </c>
      <c r="D12" s="15">
        <f>'Биланс на успех - природа'!D12</f>
        <v>8378263</v>
      </c>
      <c r="E12" s="15">
        <f>'Биланс на успех - природа'!E12</f>
        <v>105.69569376107164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7632963</v>
      </c>
      <c r="D13" s="17">
        <f>'Биланс на успех - природа'!D13</f>
        <v>7980867</v>
      </c>
      <c r="E13" s="16">
        <f>'Биланс на успех - природа'!E13</f>
        <v>104.55791545170598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293815</v>
      </c>
      <c r="D14" s="17">
        <f>'Биланс на успех - природа'!D14</f>
        <v>397396</v>
      </c>
      <c r="E14" s="16">
        <f>'Биланс на успех - природа'!E14</f>
        <v>135.253816176846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65941</v>
      </c>
      <c r="D19" s="17">
        <f>'Биланс на успех - природа'!D19</f>
        <v>59515</v>
      </c>
      <c r="E19" s="16">
        <f>'Биланс на успех - природа'!E19</f>
        <v>90.2549248570692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6660675</v>
      </c>
      <c r="D20" s="15">
        <f>'Биланс на успех - природа'!D20</f>
        <v>6730459</v>
      </c>
      <c r="E20" s="15">
        <f>'Биланс на успех - природа'!E20</f>
        <v>101.04770162183263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1379661</v>
      </c>
      <c r="D21" s="17">
        <f>'Биланс на успех - природа'!D21</f>
        <v>1306453</v>
      </c>
      <c r="E21" s="16">
        <f>'Биланс на успех - природа'!E21</f>
        <v>94.69376897658192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195361</v>
      </c>
      <c r="D22" s="17">
        <f>'Биланс на успех - природа'!D22</f>
        <v>180911</v>
      </c>
      <c r="E22" s="16">
        <f>'Биланс на успех - природа'!E22</f>
        <v>92.60343671459503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1585633</v>
      </c>
      <c r="D24" s="17">
        <f>'Биланс на успех - природа'!D24</f>
        <v>1838937</v>
      </c>
      <c r="E24" s="16">
        <f>'Биланс на успех - природа'!E24</f>
        <v>115.97494502195653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519388</v>
      </c>
      <c r="D25" s="17">
        <f>'Биланс на успех - природа'!D25</f>
        <v>489633</v>
      </c>
      <c r="E25" s="16">
        <f>'Биланс на успех - природа'!E25</f>
        <v>94.27114219042411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759788</v>
      </c>
      <c r="D26" s="17">
        <f>'Биланс на успех - природа'!D26</f>
        <v>753362</v>
      </c>
      <c r="E26" s="16">
        <f>'Биланс на успех - природа'!E26</f>
        <v>99.15423776105966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2068153</v>
      </c>
      <c r="D27" s="17">
        <f>'Биланс на успех - природа'!D27</f>
        <v>1984302</v>
      </c>
      <c r="E27" s="16">
        <f>'Биланс на успех - природа'!E27</f>
        <v>95.94560943992055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126779</v>
      </c>
      <c r="D29" s="17">
        <f>'Биланс на успех - природа'!D29</f>
        <v>144347</v>
      </c>
      <c r="E29" s="16">
        <f>'Биланс на успех - природа'!E29</f>
        <v>113.85718454949163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12729</v>
      </c>
      <c r="D30" s="17">
        <f>'Биланс на успех - природа'!D30</f>
        <v>28303</v>
      </c>
      <c r="E30" s="16">
        <f>'Биланс на успех - природа'!E30</f>
        <v>222.3505381412523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13183</v>
      </c>
      <c r="D31" s="17">
        <f>'Биланс на успех - природа'!D31</f>
        <v>4211</v>
      </c>
      <c r="E31" s="16">
        <f>'Биланс на успех - природа'!E31</f>
        <v>31.942653417279832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1332044</v>
      </c>
      <c r="D32" s="19">
        <f>'Биланс на успех - природа'!D32</f>
        <v>1707319</v>
      </c>
      <c r="E32" s="19">
        <f>'Биланс на успех - природа'!E32</f>
        <v>128.17286816351412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21739</v>
      </c>
      <c r="D33" s="19">
        <f>'Биланс на успех - природа'!D33</f>
        <v>63676</v>
      </c>
      <c r="E33" s="15">
        <f>'Биланс на успех - природа'!E33</f>
        <v>292.91135746814484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21739</v>
      </c>
      <c r="D34" s="17">
        <f>'Биланс на успех - природа'!D34</f>
        <v>63676</v>
      </c>
      <c r="E34" s="16">
        <f>'Биланс на успех - природа'!E34</f>
        <v>292.91135746814484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51454</v>
      </c>
      <c r="D37" s="15">
        <f>'Биланс на успех - природа'!D37</f>
        <v>34980</v>
      </c>
      <c r="E37" s="15">
        <f>'Биланс на успех - природа'!E37</f>
        <v>67.98305282388154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45767</v>
      </c>
      <c r="D38" s="17">
        <f>'Биланс на успех - природа'!D38</f>
        <v>34980</v>
      </c>
      <c r="E38" s="16">
        <f>'Биланс на успех - природа'!E38</f>
        <v>76.43061594598728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5687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1302329</v>
      </c>
      <c r="D41" s="15">
        <f>'Биланс на успех - природа'!D41</f>
        <v>1736015</v>
      </c>
      <c r="E41" s="15">
        <f>'Биланс на успех - природа'!E41</f>
        <v>133.30080187110937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1302329</v>
      </c>
      <c r="D43" s="15">
        <f>'Биланс на успех - природа'!D43</f>
        <v>1736015</v>
      </c>
      <c r="E43" s="15">
        <f>'Биланс на успех - природа'!E43</f>
        <v>133.30080187110937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157323</v>
      </c>
      <c r="D44" s="17">
        <f>'Биланс на успех - природа'!D44</f>
        <v>204430</v>
      </c>
      <c r="E44" s="16">
        <f>'Биланс на успех - природа'!E44</f>
        <v>129.9428564164172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1145006</v>
      </c>
      <c r="D45" s="15">
        <f>'Биланс на успех - природа'!D45</f>
        <v>1531585</v>
      </c>
      <c r="E45" s="15">
        <f>'Биланс на успех - природа'!E45</f>
        <v>133.76218115887602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496169</v>
      </c>
      <c r="D46" s="17">
        <f>'Биланс на успех - природа'!D46</f>
        <v>663687</v>
      </c>
      <c r="E46" s="16">
        <f>'Биланс на успех - природа'!E46</f>
        <v>133.7622866402375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648837</v>
      </c>
      <c r="D47" s="15">
        <f>'Биланс на успех - природа'!D47</f>
        <v>867898</v>
      </c>
      <c r="E47" s="15">
        <f>'Биланс на успех - природа'!E47</f>
        <v>133.76210049673494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1145006</v>
      </c>
      <c r="D49" s="15">
        <f>'Биланс на успех - природа'!D49</f>
        <v>1531585</v>
      </c>
      <c r="E49" s="15">
        <f>'Биланс на успех - природа'!E49</f>
        <v>133.76218115887602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2021-11-01T07:57:30Z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 и 9 Месечни известувања- трговски друштва - природа на трошоци (4).xls</vt:lpwstr>
  </property>
</Properties>
</file>